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600" windowHeight="793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L12" i="1" l="1"/>
  <c r="C26" i="1"/>
  <c r="C25" i="1"/>
  <c r="C24" i="1"/>
  <c r="C23" i="1"/>
  <c r="C22" i="1"/>
  <c r="C21" i="1"/>
  <c r="C12" i="1"/>
  <c r="C3" i="1"/>
  <c r="C11" i="1"/>
  <c r="G11" i="1" s="1"/>
  <c r="C10" i="1"/>
  <c r="C9" i="1"/>
  <c r="C8" i="1"/>
  <c r="C7" i="1"/>
  <c r="C6" i="1"/>
  <c r="C5" i="1"/>
  <c r="C4" i="1"/>
  <c r="L22" i="1"/>
  <c r="P22" i="1" s="1"/>
  <c r="P20" i="1"/>
  <c r="L21" i="1"/>
  <c r="P21" i="1" s="1"/>
  <c r="L20" i="1"/>
  <c r="L19" i="1"/>
  <c r="P19" i="1" s="1"/>
  <c r="P29" i="1" s="1"/>
  <c r="L29" i="1"/>
  <c r="L13" i="1"/>
  <c r="P13" i="1" s="1"/>
  <c r="P12" i="1"/>
  <c r="L14" i="1"/>
  <c r="P14" i="1" s="1"/>
  <c r="L11" i="1"/>
  <c r="P11" i="1"/>
  <c r="L10" i="1"/>
  <c r="L9" i="1"/>
  <c r="L8" i="1"/>
  <c r="L7" i="1"/>
  <c r="P10" i="1"/>
  <c r="P9" i="1"/>
  <c r="P8" i="1"/>
  <c r="P7" i="1"/>
  <c r="L6" i="1"/>
  <c r="P6" i="1"/>
  <c r="L5" i="1"/>
  <c r="L4" i="1"/>
  <c r="L3" i="1"/>
  <c r="G26" i="1"/>
  <c r="G25" i="1"/>
  <c r="G24" i="1"/>
  <c r="G21" i="1"/>
  <c r="C20" i="1"/>
  <c r="G20" i="1"/>
  <c r="C19" i="1"/>
  <c r="C18" i="1"/>
  <c r="G18" i="1" s="1"/>
  <c r="C17" i="1"/>
  <c r="G17" i="1"/>
  <c r="G19" i="1"/>
  <c r="G22" i="1"/>
  <c r="G23" i="1"/>
  <c r="G12" i="1"/>
  <c r="G10" i="1"/>
  <c r="G9" i="1"/>
  <c r="G3" i="1"/>
  <c r="G4" i="1"/>
  <c r="G5" i="1"/>
  <c r="G6" i="1"/>
  <c r="G7" i="1"/>
  <c r="G8" i="1"/>
  <c r="P3" i="1"/>
  <c r="P4" i="1"/>
  <c r="P5" i="1"/>
  <c r="P15" i="1"/>
  <c r="L15" i="1"/>
  <c r="G27" i="1" l="1"/>
  <c r="C13" i="1"/>
  <c r="G13" i="1"/>
  <c r="D32" i="1" s="1"/>
  <c r="C27" i="1"/>
  <c r="D31" i="1" s="1"/>
</calcChain>
</file>

<file path=xl/sharedStrings.xml><?xml version="1.0" encoding="utf-8"?>
<sst xmlns="http://schemas.openxmlformats.org/spreadsheetml/2006/main" count="58" uniqueCount="45">
  <si>
    <t>NOMBRE DEL PRODUCTO</t>
  </si>
  <si>
    <t>PREVISIÓN DE VENTAS EN UNIDADES</t>
  </si>
  <si>
    <t>PRECIO DELPRODUCTO</t>
  </si>
  <si>
    <t>PREVISIÓN DE VENTAS EN EUROS</t>
  </si>
  <si>
    <t>TOTAL AÑO=</t>
  </si>
  <si>
    <t>Bio Yogurt Gum</t>
  </si>
  <si>
    <t>Ositos Frutas Bio</t>
  </si>
  <si>
    <t>Bio Frutitos</t>
  </si>
  <si>
    <t>Nubes. Fruit Mellows.</t>
  </si>
  <si>
    <t>Frutas Bomba de Vitaminas Exotic</t>
  </si>
  <si>
    <t>Botellitas de Cola. Cola-Bottles</t>
  </si>
  <si>
    <t>Chocolate con leche</t>
  </si>
  <si>
    <t>PREVISIÓN DE VENTAS EN kg</t>
  </si>
  <si>
    <t>PRECIO DEL PRODUCTO EN EUROS</t>
  </si>
  <si>
    <t>Agua mineral</t>
  </si>
  <si>
    <t>Cacahuetes</t>
  </si>
  <si>
    <t>Pan</t>
  </si>
  <si>
    <t>Solano tradicional sin azúcar</t>
  </si>
  <si>
    <t>Pictolin sin azúcar</t>
  </si>
  <si>
    <t>Previsión ventas anuales</t>
  </si>
  <si>
    <t>Previsión ventas en euros</t>
  </si>
  <si>
    <t>Chocolate negro al 73%</t>
  </si>
  <si>
    <t>Chicle Menta sin azucar</t>
  </si>
  <si>
    <t>Chicle fresa sin azucar</t>
  </si>
  <si>
    <t>Chicle Frutal sin azucar</t>
  </si>
  <si>
    <t>Chicle Clorofila sin azucar</t>
  </si>
  <si>
    <t>Caramelos cítricos sin azúcar</t>
  </si>
  <si>
    <t>Pictolin miel-limón</t>
  </si>
  <si>
    <t>Golia fresa</t>
  </si>
  <si>
    <t>Almendras</t>
  </si>
  <si>
    <t>Altramuces</t>
  </si>
  <si>
    <t>Pasas</t>
  </si>
  <si>
    <t>Pistachos</t>
  </si>
  <si>
    <t>Orejones</t>
  </si>
  <si>
    <t>Pipas de girasol tostadas con sal</t>
  </si>
  <si>
    <t>Pipas de girasol peladas</t>
  </si>
  <si>
    <t>pipas de girasol cascara cruda</t>
  </si>
  <si>
    <t>Pipas de calabaza</t>
  </si>
  <si>
    <t>avellanas</t>
  </si>
  <si>
    <t>Chufas</t>
  </si>
  <si>
    <t>Zumo ciruela</t>
  </si>
  <si>
    <t>Zumo manzana</t>
  </si>
  <si>
    <t>Zumo pera</t>
  </si>
  <si>
    <t>Zumo uva</t>
  </si>
  <si>
    <t>Golia menta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</si>
</sst>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2" borderId="1" xfId="0" applyFill="1" applyBorder="1" applyAlignment="1">
      <alignment horizontal="left" vertical="top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F1" workbookViewId="0">
      <selection activeCell="L13" sqref="L13:M13"/>
    </sheetView>
  </sheetViews>
  <sheetFormatPr baseColWidth="10" defaultColWidth="11.42578125" defaultRowHeight="15" x14ac:dyDescent="0.25"/>
  <cols>
    <col min="4" max="4" width="21.42578125" customWidth="1"/>
  </cols>
  <sheetData>
    <row r="1" spans="1:17" x14ac:dyDescent="0.25">
      <c r="A1" s="13" t="s">
        <v>0</v>
      </c>
      <c r="B1" s="13"/>
      <c r="C1" s="2" t="s">
        <v>1</v>
      </c>
      <c r="D1" s="2"/>
      <c r="E1" s="13" t="s">
        <v>13</v>
      </c>
      <c r="F1" s="13"/>
      <c r="G1" s="2" t="s">
        <v>3</v>
      </c>
      <c r="H1" s="2"/>
      <c r="J1" s="13" t="s">
        <v>0</v>
      </c>
      <c r="K1" s="13"/>
      <c r="L1" s="2" t="s">
        <v>12</v>
      </c>
      <c r="M1" s="2"/>
      <c r="N1" s="13" t="s">
        <v>2</v>
      </c>
      <c r="O1" s="13"/>
      <c r="P1" s="2" t="s">
        <v>3</v>
      </c>
      <c r="Q1" s="2"/>
    </row>
    <row r="2" spans="1:17" x14ac:dyDescent="0.25">
      <c r="A2" s="13"/>
      <c r="B2" s="13"/>
      <c r="C2" s="2"/>
      <c r="D2" s="2"/>
      <c r="E2" s="13"/>
      <c r="F2" s="13"/>
      <c r="G2" s="2"/>
      <c r="H2" s="2"/>
      <c r="J2" s="13"/>
      <c r="K2" s="13"/>
      <c r="L2" s="2"/>
      <c r="M2" s="2"/>
      <c r="N2" s="13"/>
      <c r="O2" s="13"/>
      <c r="P2" s="2"/>
      <c r="Q2" s="2"/>
    </row>
    <row r="3" spans="1:17" x14ac:dyDescent="0.25">
      <c r="A3" s="3" t="s">
        <v>5</v>
      </c>
      <c r="B3" s="4"/>
      <c r="C3" s="3">
        <f>1200*12</f>
        <v>14400</v>
      </c>
      <c r="D3" s="4"/>
      <c r="E3" s="3">
        <v>0.1</v>
      </c>
      <c r="F3" s="4"/>
      <c r="G3" s="3">
        <f>C3*E3</f>
        <v>1440</v>
      </c>
      <c r="H3" s="4"/>
      <c r="J3" s="3" t="s">
        <v>29</v>
      </c>
      <c r="K3" s="4"/>
      <c r="L3" s="3">
        <f>70*12</f>
        <v>840</v>
      </c>
      <c r="M3" s="4"/>
      <c r="N3" s="3">
        <v>26.4</v>
      </c>
      <c r="O3" s="4"/>
      <c r="P3" s="3">
        <f t="shared" ref="P3:P14" si="0">L3*N3</f>
        <v>22176</v>
      </c>
      <c r="Q3" s="4"/>
    </row>
    <row r="4" spans="1:17" x14ac:dyDescent="0.25">
      <c r="A4" s="3" t="s">
        <v>6</v>
      </c>
      <c r="B4" s="4"/>
      <c r="C4" s="3">
        <f>12*1200</f>
        <v>14400</v>
      </c>
      <c r="D4" s="4"/>
      <c r="E4" s="3">
        <v>0.1</v>
      </c>
      <c r="F4" s="4"/>
      <c r="G4" s="3">
        <f t="shared" ref="G4:G9" si="1">C4*E4</f>
        <v>1440</v>
      </c>
      <c r="H4" s="4"/>
      <c r="J4" s="3" t="s">
        <v>30</v>
      </c>
      <c r="K4" s="4"/>
      <c r="L4" s="3">
        <f>140*12</f>
        <v>1680</v>
      </c>
      <c r="M4" s="4"/>
      <c r="N4" s="3">
        <v>6.16</v>
      </c>
      <c r="O4" s="4"/>
      <c r="P4" s="3">
        <f t="shared" si="0"/>
        <v>10348.800000000001</v>
      </c>
      <c r="Q4" s="4"/>
    </row>
    <row r="5" spans="1:17" x14ac:dyDescent="0.25">
      <c r="A5" s="3" t="s">
        <v>7</v>
      </c>
      <c r="B5" s="4"/>
      <c r="C5" s="3">
        <f>12*1200</f>
        <v>14400</v>
      </c>
      <c r="D5" s="4"/>
      <c r="E5" s="3">
        <v>0.1</v>
      </c>
      <c r="F5" s="4"/>
      <c r="G5" s="3">
        <f t="shared" si="1"/>
        <v>1440</v>
      </c>
      <c r="H5" s="4"/>
      <c r="J5" s="3" t="s">
        <v>31</v>
      </c>
      <c r="K5" s="4"/>
      <c r="L5" s="3">
        <f>89*12</f>
        <v>1068</v>
      </c>
      <c r="M5" s="4"/>
      <c r="N5" s="3">
        <v>8.32</v>
      </c>
      <c r="O5" s="4"/>
      <c r="P5" s="3">
        <f t="shared" si="0"/>
        <v>8885.76</v>
      </c>
      <c r="Q5" s="4"/>
    </row>
    <row r="6" spans="1:17" x14ac:dyDescent="0.25">
      <c r="A6" s="3" t="s">
        <v>8</v>
      </c>
      <c r="B6" s="4"/>
      <c r="C6" s="3">
        <f>1200*12</f>
        <v>14400</v>
      </c>
      <c r="D6" s="4"/>
      <c r="E6" s="3">
        <v>0.1</v>
      </c>
      <c r="F6" s="4"/>
      <c r="G6" s="3">
        <f t="shared" si="1"/>
        <v>1440</v>
      </c>
      <c r="H6" s="4"/>
      <c r="J6" s="3" t="s">
        <v>32</v>
      </c>
      <c r="K6" s="4"/>
      <c r="L6" s="9">
        <f>75*12</f>
        <v>900</v>
      </c>
      <c r="M6" s="10"/>
      <c r="N6" s="3">
        <v>22.98</v>
      </c>
      <c r="O6" s="4"/>
      <c r="P6" s="3">
        <f t="shared" si="0"/>
        <v>20682</v>
      </c>
      <c r="Q6" s="4"/>
    </row>
    <row r="7" spans="1:17" x14ac:dyDescent="0.25">
      <c r="A7" s="3" t="s">
        <v>9</v>
      </c>
      <c r="B7" s="4"/>
      <c r="C7" s="3">
        <f>12*1066</f>
        <v>12792</v>
      </c>
      <c r="D7" s="4"/>
      <c r="E7" s="3">
        <v>0.1</v>
      </c>
      <c r="F7" s="4"/>
      <c r="G7" s="3">
        <f t="shared" si="1"/>
        <v>1279.2</v>
      </c>
      <c r="H7" s="4"/>
      <c r="J7" s="3" t="s">
        <v>33</v>
      </c>
      <c r="K7" s="4"/>
      <c r="L7" s="3">
        <f>93*12</f>
        <v>1116</v>
      </c>
      <c r="M7" s="4"/>
      <c r="N7" s="3">
        <v>8.14</v>
      </c>
      <c r="O7" s="4"/>
      <c r="P7" s="3">
        <f t="shared" si="0"/>
        <v>9084.24</v>
      </c>
      <c r="Q7" s="4"/>
    </row>
    <row r="8" spans="1:17" x14ac:dyDescent="0.25">
      <c r="A8" s="3" t="s">
        <v>10</v>
      </c>
      <c r="B8" s="4"/>
      <c r="C8" s="3">
        <f>12*1066</f>
        <v>12792</v>
      </c>
      <c r="D8" s="4"/>
      <c r="E8" s="3">
        <v>0.1</v>
      </c>
      <c r="F8" s="4"/>
      <c r="G8" s="3">
        <f t="shared" si="1"/>
        <v>1279.2</v>
      </c>
      <c r="H8" s="4"/>
      <c r="J8" s="3" t="s">
        <v>34</v>
      </c>
      <c r="K8" s="4"/>
      <c r="L8" s="3">
        <f>120*12</f>
        <v>1440</v>
      </c>
      <c r="M8" s="4"/>
      <c r="N8" s="3">
        <v>7.2</v>
      </c>
      <c r="O8" s="4"/>
      <c r="P8" s="3">
        <f t="shared" si="0"/>
        <v>10368</v>
      </c>
      <c r="Q8" s="4"/>
    </row>
    <row r="9" spans="1:17" x14ac:dyDescent="0.25">
      <c r="A9" s="3" t="s">
        <v>11</v>
      </c>
      <c r="B9" s="4"/>
      <c r="C9" s="3">
        <f>650*12</f>
        <v>7800</v>
      </c>
      <c r="D9" s="4"/>
      <c r="E9" s="3">
        <v>4.95</v>
      </c>
      <c r="F9" s="4"/>
      <c r="G9" s="3">
        <f t="shared" si="1"/>
        <v>38610</v>
      </c>
      <c r="H9" s="4"/>
      <c r="J9" s="3" t="s">
        <v>35</v>
      </c>
      <c r="K9" s="4"/>
      <c r="L9" s="3">
        <f>115*12</f>
        <v>1380</v>
      </c>
      <c r="M9" s="4"/>
      <c r="N9" s="3">
        <v>7.76</v>
      </c>
      <c r="O9" s="4"/>
      <c r="P9" s="3">
        <f t="shared" si="0"/>
        <v>10708.8</v>
      </c>
      <c r="Q9" s="4"/>
    </row>
    <row r="10" spans="1:17" x14ac:dyDescent="0.25">
      <c r="A10" s="3" t="s">
        <v>21</v>
      </c>
      <c r="B10" s="4"/>
      <c r="C10" s="3">
        <f>500*12</f>
        <v>6000</v>
      </c>
      <c r="D10" s="4"/>
      <c r="E10" s="3">
        <v>5.6</v>
      </c>
      <c r="F10" s="4"/>
      <c r="G10" s="11">
        <f>C10*E10</f>
        <v>33600</v>
      </c>
      <c r="H10" s="12"/>
      <c r="J10" s="3" t="s">
        <v>36</v>
      </c>
      <c r="K10" s="4"/>
      <c r="L10" s="3">
        <f>118*12</f>
        <v>1416</v>
      </c>
      <c r="M10" s="4"/>
      <c r="N10" s="3">
        <v>5.3</v>
      </c>
      <c r="O10" s="4"/>
      <c r="P10" s="11">
        <f t="shared" si="0"/>
        <v>7504.8</v>
      </c>
      <c r="Q10" s="12"/>
    </row>
    <row r="11" spans="1:17" x14ac:dyDescent="0.25">
      <c r="A11" s="6" t="s">
        <v>14</v>
      </c>
      <c r="B11" s="6"/>
      <c r="C11" s="6">
        <f>3600*12</f>
        <v>43200</v>
      </c>
      <c r="D11" s="6"/>
      <c r="E11" s="6">
        <v>0.4</v>
      </c>
      <c r="F11" s="6"/>
      <c r="G11" s="6">
        <f>C11*E11</f>
        <v>17280</v>
      </c>
      <c r="H11" s="6"/>
      <c r="J11" s="6" t="s">
        <v>37</v>
      </c>
      <c r="K11" s="6"/>
      <c r="L11" s="6">
        <f>100*12</f>
        <v>1200</v>
      </c>
      <c r="M11" s="6"/>
      <c r="N11" s="6">
        <v>7.56</v>
      </c>
      <c r="O11" s="6"/>
      <c r="P11" s="6">
        <f t="shared" si="0"/>
        <v>9072</v>
      </c>
      <c r="Q11" s="6"/>
    </row>
    <row r="12" spans="1:17" x14ac:dyDescent="0.25">
      <c r="A12" s="6" t="s">
        <v>16</v>
      </c>
      <c r="B12" s="6"/>
      <c r="C12" s="6">
        <f>7000*12</f>
        <v>84000</v>
      </c>
      <c r="D12" s="6"/>
      <c r="E12" s="6">
        <v>0.4</v>
      </c>
      <c r="F12" s="6"/>
      <c r="G12" s="6">
        <f>C12*E12</f>
        <v>33600</v>
      </c>
      <c r="H12" s="6"/>
      <c r="J12" s="3" t="s">
        <v>39</v>
      </c>
      <c r="K12" s="4"/>
      <c r="L12" s="3">
        <f>80*12</f>
        <v>960</v>
      </c>
      <c r="M12" s="4"/>
      <c r="N12" s="3">
        <v>8</v>
      </c>
      <c r="O12" s="4"/>
      <c r="P12" s="3">
        <f t="shared" si="0"/>
        <v>7680</v>
      </c>
      <c r="Q12" s="4"/>
    </row>
    <row r="13" spans="1:17" x14ac:dyDescent="0.25">
      <c r="A13" s="1" t="s">
        <v>4</v>
      </c>
      <c r="B13" s="1"/>
      <c r="C13" s="7">
        <f>(C3+C4+C5+C6+C7+C8+C9+C10+C11)*12</f>
        <v>1682208</v>
      </c>
      <c r="D13" s="8"/>
      <c r="E13" s="7"/>
      <c r="F13" s="8"/>
      <c r="G13" s="7">
        <f>(G3+G4+G5+G6+G7+G8+G9+G10+G11)*12</f>
        <v>1173700.7999999998</v>
      </c>
      <c r="H13" s="8"/>
      <c r="J13" s="3" t="s">
        <v>15</v>
      </c>
      <c r="K13" s="4"/>
      <c r="L13" s="3">
        <f>200*12</f>
        <v>2400</v>
      </c>
      <c r="M13" s="4"/>
      <c r="N13" s="3">
        <v>11.4</v>
      </c>
      <c r="O13" s="4"/>
      <c r="P13" s="3">
        <f t="shared" si="0"/>
        <v>27360</v>
      </c>
      <c r="Q13" s="4"/>
    </row>
    <row r="14" spans="1:17" x14ac:dyDescent="0.25">
      <c r="J14" s="6" t="s">
        <v>38</v>
      </c>
      <c r="K14" s="6"/>
      <c r="L14" s="6">
        <f>125*12</f>
        <v>1500</v>
      </c>
      <c r="M14" s="6"/>
      <c r="N14" s="6">
        <v>19.2</v>
      </c>
      <c r="O14" s="6"/>
      <c r="P14" s="6">
        <f t="shared" si="0"/>
        <v>28800</v>
      </c>
      <c r="Q14" s="6"/>
    </row>
    <row r="15" spans="1:17" x14ac:dyDescent="0.25">
      <c r="A15" s="13" t="s">
        <v>0</v>
      </c>
      <c r="B15" s="13"/>
      <c r="C15" s="2" t="s">
        <v>12</v>
      </c>
      <c r="D15" s="2"/>
      <c r="E15" s="13" t="s">
        <v>2</v>
      </c>
      <c r="F15" s="13"/>
      <c r="G15" s="2" t="s">
        <v>3</v>
      </c>
      <c r="H15" s="2"/>
      <c r="J15" s="1" t="s">
        <v>4</v>
      </c>
      <c r="K15" s="1"/>
      <c r="L15" s="7">
        <f>(L3+L4+L5+L7+L9+L8)*12</f>
        <v>90288</v>
      </c>
      <c r="M15" s="8"/>
      <c r="N15" s="7"/>
      <c r="O15" s="8"/>
      <c r="P15" s="7">
        <f>(P3+P4+P5+P7+P8+P9)*12</f>
        <v>858859.20000000007</v>
      </c>
      <c r="Q15" s="8"/>
    </row>
    <row r="16" spans="1:17" x14ac:dyDescent="0.25">
      <c r="A16" s="13"/>
      <c r="B16" s="13"/>
      <c r="C16" s="2"/>
      <c r="D16" s="2"/>
      <c r="E16" s="13"/>
      <c r="F16" s="13"/>
      <c r="G16" s="2"/>
      <c r="H16" s="2"/>
    </row>
    <row r="17" spans="1:17" x14ac:dyDescent="0.25">
      <c r="A17" s="3" t="s">
        <v>22</v>
      </c>
      <c r="B17" s="4"/>
      <c r="C17" s="3">
        <f>700*12</f>
        <v>8400</v>
      </c>
      <c r="D17" s="4"/>
      <c r="E17" s="3">
        <v>0.05</v>
      </c>
      <c r="F17" s="4"/>
      <c r="G17" s="3">
        <f t="shared" ref="G17:G26" si="2">C17*E17</f>
        <v>420</v>
      </c>
      <c r="H17" s="4"/>
      <c r="J17" s="13" t="s">
        <v>0</v>
      </c>
      <c r="K17" s="13"/>
      <c r="L17" s="2" t="s">
        <v>1</v>
      </c>
      <c r="M17" s="2"/>
      <c r="N17" s="13" t="s">
        <v>13</v>
      </c>
      <c r="O17" s="13"/>
      <c r="P17" s="2" t="s">
        <v>3</v>
      </c>
      <c r="Q17" s="2"/>
    </row>
    <row r="18" spans="1:17" x14ac:dyDescent="0.25">
      <c r="A18" s="3" t="s">
        <v>23</v>
      </c>
      <c r="B18" s="4"/>
      <c r="C18" s="3">
        <f>700*12</f>
        <v>8400</v>
      </c>
      <c r="D18" s="4"/>
      <c r="E18" s="3">
        <v>0.05</v>
      </c>
      <c r="F18" s="4"/>
      <c r="G18" s="3">
        <f t="shared" si="2"/>
        <v>420</v>
      </c>
      <c r="H18" s="4"/>
      <c r="J18" s="13"/>
      <c r="K18" s="13"/>
      <c r="L18" s="2"/>
      <c r="M18" s="2"/>
      <c r="N18" s="13"/>
      <c r="O18" s="13"/>
      <c r="P18" s="2"/>
      <c r="Q18" s="2"/>
    </row>
    <row r="19" spans="1:17" x14ac:dyDescent="0.25">
      <c r="A19" s="3" t="s">
        <v>24</v>
      </c>
      <c r="B19" s="4"/>
      <c r="C19" s="3">
        <f>700*12</f>
        <v>8400</v>
      </c>
      <c r="D19" s="4"/>
      <c r="E19" s="3">
        <v>0.05</v>
      </c>
      <c r="F19" s="4"/>
      <c r="G19" s="3">
        <f t="shared" si="2"/>
        <v>420</v>
      </c>
      <c r="H19" s="4"/>
      <c r="J19" s="3" t="s">
        <v>40</v>
      </c>
      <c r="K19" s="4"/>
      <c r="L19" s="3">
        <f>100*12</f>
        <v>1200</v>
      </c>
      <c r="M19" s="4"/>
      <c r="N19" s="3">
        <v>1</v>
      </c>
      <c r="O19" s="4"/>
      <c r="P19" s="3">
        <f>L19*N19</f>
        <v>1200</v>
      </c>
      <c r="Q19" s="4"/>
    </row>
    <row r="20" spans="1:17" x14ac:dyDescent="0.25">
      <c r="A20" s="3" t="s">
        <v>25</v>
      </c>
      <c r="B20" s="4"/>
      <c r="C20" s="14">
        <f>700*12</f>
        <v>8400</v>
      </c>
      <c r="D20" s="15"/>
      <c r="E20" s="3">
        <v>0.06</v>
      </c>
      <c r="F20" s="4"/>
      <c r="G20" s="3">
        <f t="shared" si="2"/>
        <v>504</v>
      </c>
      <c r="H20" s="4"/>
      <c r="J20" s="3" t="s">
        <v>41</v>
      </c>
      <c r="K20" s="4"/>
      <c r="L20" s="3">
        <f>100*12</f>
        <v>1200</v>
      </c>
      <c r="M20" s="4"/>
      <c r="N20" s="3">
        <v>1</v>
      </c>
      <c r="O20" s="4"/>
      <c r="P20" s="3">
        <f>L20*N20</f>
        <v>1200</v>
      </c>
      <c r="Q20" s="4"/>
    </row>
    <row r="21" spans="1:17" x14ac:dyDescent="0.25">
      <c r="A21" s="3" t="s">
        <v>17</v>
      </c>
      <c r="B21" s="4"/>
      <c r="C21" s="3">
        <f>450*12</f>
        <v>5400</v>
      </c>
      <c r="D21" s="4"/>
      <c r="E21" s="3">
        <v>0.08</v>
      </c>
      <c r="F21" s="4"/>
      <c r="G21" s="3">
        <f t="shared" si="2"/>
        <v>432</v>
      </c>
      <c r="H21" s="4"/>
      <c r="J21" s="3" t="s">
        <v>42</v>
      </c>
      <c r="K21" s="4"/>
      <c r="L21" s="3">
        <f>100*12</f>
        <v>1200</v>
      </c>
      <c r="M21" s="4"/>
      <c r="N21" s="3">
        <v>1</v>
      </c>
      <c r="O21" s="4"/>
      <c r="P21" s="3">
        <f>L21*N21</f>
        <v>1200</v>
      </c>
      <c r="Q21" s="4"/>
    </row>
    <row r="22" spans="1:17" x14ac:dyDescent="0.25">
      <c r="A22" s="3" t="s">
        <v>44</v>
      </c>
      <c r="B22" s="4"/>
      <c r="C22" s="3">
        <f>930*12</f>
        <v>11160</v>
      </c>
      <c r="D22" s="4"/>
      <c r="E22" s="3">
        <v>0.05</v>
      </c>
      <c r="F22" s="4"/>
      <c r="G22" s="3">
        <f t="shared" si="2"/>
        <v>558</v>
      </c>
      <c r="H22" s="4"/>
      <c r="J22" s="3" t="s">
        <v>43</v>
      </c>
      <c r="K22" s="4"/>
      <c r="L22" s="3">
        <f>100*12</f>
        <v>1200</v>
      </c>
      <c r="M22" s="4"/>
      <c r="N22" s="3">
        <v>1</v>
      </c>
      <c r="O22" s="4"/>
      <c r="P22" s="3">
        <f>L22*N22</f>
        <v>1200</v>
      </c>
      <c r="Q22" s="4"/>
    </row>
    <row r="23" spans="1:17" x14ac:dyDescent="0.25">
      <c r="A23" s="3" t="s">
        <v>18</v>
      </c>
      <c r="B23" s="4"/>
      <c r="C23" s="3">
        <f>12*932</f>
        <v>11184</v>
      </c>
      <c r="D23" s="4"/>
      <c r="E23" s="3">
        <v>0.05</v>
      </c>
      <c r="F23" s="4"/>
      <c r="G23" s="3">
        <f t="shared" si="2"/>
        <v>559.20000000000005</v>
      </c>
      <c r="H23" s="4"/>
      <c r="J23" s="3"/>
      <c r="K23" s="4"/>
      <c r="L23" s="3"/>
      <c r="M23" s="4"/>
      <c r="N23" s="3"/>
      <c r="O23" s="4"/>
      <c r="P23" s="3"/>
      <c r="Q23" s="4"/>
    </row>
    <row r="24" spans="1:17" x14ac:dyDescent="0.25">
      <c r="A24" s="3" t="s">
        <v>26</v>
      </c>
      <c r="B24" s="4"/>
      <c r="C24" s="3">
        <f>12*700</f>
        <v>8400</v>
      </c>
      <c r="D24" s="4"/>
      <c r="E24" s="3">
        <v>0.05</v>
      </c>
      <c r="F24" s="4"/>
      <c r="G24" s="11">
        <f t="shared" si="2"/>
        <v>420</v>
      </c>
      <c r="H24" s="12"/>
      <c r="J24" s="3"/>
      <c r="K24" s="4"/>
      <c r="L24" s="3"/>
      <c r="M24" s="4"/>
      <c r="N24" s="3"/>
      <c r="O24" s="4"/>
      <c r="P24" s="3"/>
      <c r="Q24" s="4"/>
    </row>
    <row r="25" spans="1:17" x14ac:dyDescent="0.25">
      <c r="A25" s="6" t="s">
        <v>27</v>
      </c>
      <c r="B25" s="6"/>
      <c r="C25" s="6">
        <f>12*700</f>
        <v>8400</v>
      </c>
      <c r="D25" s="6"/>
      <c r="E25" s="6">
        <v>0.05</v>
      </c>
      <c r="F25" s="6"/>
      <c r="G25" s="6">
        <f t="shared" si="2"/>
        <v>420</v>
      </c>
      <c r="H25" s="6"/>
      <c r="J25" s="3"/>
      <c r="K25" s="4"/>
      <c r="L25" s="3"/>
      <c r="M25" s="4"/>
      <c r="N25" s="3"/>
      <c r="O25" s="4"/>
      <c r="P25" s="3"/>
      <c r="Q25" s="4"/>
    </row>
    <row r="26" spans="1:17" x14ac:dyDescent="0.25">
      <c r="A26" s="6" t="s">
        <v>28</v>
      </c>
      <c r="B26" s="6"/>
      <c r="C26" s="6">
        <f>12*560</f>
        <v>6720</v>
      </c>
      <c r="D26" s="6"/>
      <c r="E26" s="6">
        <v>0.06</v>
      </c>
      <c r="F26" s="6"/>
      <c r="G26" s="6">
        <f t="shared" si="2"/>
        <v>403.2</v>
      </c>
      <c r="H26" s="6"/>
      <c r="J26" s="3"/>
      <c r="K26" s="4"/>
      <c r="L26" s="3"/>
      <c r="M26" s="4"/>
      <c r="N26" s="3"/>
      <c r="O26" s="4"/>
      <c r="P26" s="11"/>
      <c r="Q26" s="12"/>
    </row>
    <row r="27" spans="1:17" x14ac:dyDescent="0.25">
      <c r="A27" s="1" t="s">
        <v>4</v>
      </c>
      <c r="B27" s="1"/>
      <c r="C27" s="7">
        <f>(C17+C18+C19+C21+C23+C22)*12</f>
        <v>635328</v>
      </c>
      <c r="D27" s="8"/>
      <c r="E27" s="7"/>
      <c r="F27" s="8"/>
      <c r="G27" s="7">
        <f>(G17+G18+G19+G21+G22+G23)*12</f>
        <v>33710.399999999994</v>
      </c>
      <c r="H27" s="8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J28" s="6"/>
      <c r="K28" s="6"/>
      <c r="L28" s="6"/>
      <c r="M28" s="6"/>
      <c r="N28" s="6"/>
      <c r="O28" s="6"/>
      <c r="P28" s="6"/>
      <c r="Q28" s="6"/>
    </row>
    <row r="29" spans="1:17" x14ac:dyDescent="0.25">
      <c r="J29" s="1" t="s">
        <v>4</v>
      </c>
      <c r="K29" s="1"/>
      <c r="L29" s="7">
        <f>(L19+L20+L21+L22+L23+L24+L25+L26+L27)*12</f>
        <v>57600</v>
      </c>
      <c r="M29" s="8"/>
      <c r="N29" s="7"/>
      <c r="O29" s="8"/>
      <c r="P29" s="7">
        <f>(P19+P20+P21+P22+P23+P24+P25+P26+P27)*12</f>
        <v>57600</v>
      </c>
      <c r="Q29" s="8"/>
    </row>
    <row r="31" spans="1:17" x14ac:dyDescent="0.25">
      <c r="B31" s="5" t="s">
        <v>19</v>
      </c>
      <c r="C31" s="5"/>
      <c r="D31">
        <f>C13+L15+C27+L29</f>
        <v>2465424</v>
      </c>
    </row>
    <row r="32" spans="1:17" x14ac:dyDescent="0.25">
      <c r="B32" s="5" t="s">
        <v>20</v>
      </c>
      <c r="C32" s="5"/>
      <c r="D32">
        <f>P15+G13+G27+P29</f>
        <v>2123870.4</v>
      </c>
    </row>
  </sheetData>
  <mergeCells count="198">
    <mergeCell ref="L29:M29"/>
    <mergeCell ref="N29:O29"/>
    <mergeCell ref="P29:Q29"/>
    <mergeCell ref="J28:K28"/>
    <mergeCell ref="L28:M28"/>
    <mergeCell ref="N28:O28"/>
    <mergeCell ref="P28:Q28"/>
    <mergeCell ref="N25:O25"/>
    <mergeCell ref="P25:Q25"/>
    <mergeCell ref="J24:K24"/>
    <mergeCell ref="L24:M24"/>
    <mergeCell ref="N24:O24"/>
    <mergeCell ref="P24:Q24"/>
    <mergeCell ref="J27:K27"/>
    <mergeCell ref="L27:M27"/>
    <mergeCell ref="N27:O27"/>
    <mergeCell ref="P27:Q27"/>
    <mergeCell ref="J26:K26"/>
    <mergeCell ref="L26:M26"/>
    <mergeCell ref="N26:O26"/>
    <mergeCell ref="P26:Q26"/>
    <mergeCell ref="C27:D27"/>
    <mergeCell ref="E27:F27"/>
    <mergeCell ref="G27:H27"/>
    <mergeCell ref="N13:O13"/>
    <mergeCell ref="N14:O14"/>
    <mergeCell ref="J21:K21"/>
    <mergeCell ref="L21:M21"/>
    <mergeCell ref="N21:O21"/>
    <mergeCell ref="P21:Q21"/>
    <mergeCell ref="P19:Q19"/>
    <mergeCell ref="J20:K20"/>
    <mergeCell ref="L20:M20"/>
    <mergeCell ref="N20:O20"/>
    <mergeCell ref="P20:Q20"/>
    <mergeCell ref="J23:K23"/>
    <mergeCell ref="L23:M23"/>
    <mergeCell ref="N23:O23"/>
    <mergeCell ref="P23:Q23"/>
    <mergeCell ref="J22:K22"/>
    <mergeCell ref="L22:M22"/>
    <mergeCell ref="N22:O22"/>
    <mergeCell ref="P22:Q22"/>
    <mergeCell ref="J25:K25"/>
    <mergeCell ref="L25:M25"/>
    <mergeCell ref="L19:M19"/>
    <mergeCell ref="N19:O19"/>
    <mergeCell ref="L15:M15"/>
    <mergeCell ref="N15:O15"/>
    <mergeCell ref="P15:Q15"/>
    <mergeCell ref="P13:Q13"/>
    <mergeCell ref="J17:K18"/>
    <mergeCell ref="L17:M18"/>
    <mergeCell ref="N17:O18"/>
    <mergeCell ref="P17:Q18"/>
    <mergeCell ref="A26:B26"/>
    <mergeCell ref="C26:D26"/>
    <mergeCell ref="E26:F26"/>
    <mergeCell ref="G26:H26"/>
    <mergeCell ref="A25:B25"/>
    <mergeCell ref="C25:D25"/>
    <mergeCell ref="E25:F25"/>
    <mergeCell ref="G25:H25"/>
    <mergeCell ref="J12:K12"/>
    <mergeCell ref="J19:K19"/>
    <mergeCell ref="A22:B22"/>
    <mergeCell ref="C22:D22"/>
    <mergeCell ref="E22:F22"/>
    <mergeCell ref="G22:H22"/>
    <mergeCell ref="A21:B21"/>
    <mergeCell ref="C21:D21"/>
    <mergeCell ref="E21:F21"/>
    <mergeCell ref="G21:H21"/>
    <mergeCell ref="A24:B24"/>
    <mergeCell ref="C24:D24"/>
    <mergeCell ref="E24:F24"/>
    <mergeCell ref="G24:H24"/>
    <mergeCell ref="A23:B23"/>
    <mergeCell ref="C23:D23"/>
    <mergeCell ref="E23:F23"/>
    <mergeCell ref="G23:H23"/>
    <mergeCell ref="A18:B18"/>
    <mergeCell ref="C18:D18"/>
    <mergeCell ref="E18:F18"/>
    <mergeCell ref="G18:H18"/>
    <mergeCell ref="A17:B17"/>
    <mergeCell ref="C17:D17"/>
    <mergeCell ref="E17:F17"/>
    <mergeCell ref="G17:H17"/>
    <mergeCell ref="A20:B20"/>
    <mergeCell ref="C20:D20"/>
    <mergeCell ref="E20:F20"/>
    <mergeCell ref="G20:H20"/>
    <mergeCell ref="A19:B19"/>
    <mergeCell ref="C19:D19"/>
    <mergeCell ref="E19:F19"/>
    <mergeCell ref="G19:H19"/>
    <mergeCell ref="P14:Q14"/>
    <mergeCell ref="L10:M10"/>
    <mergeCell ref="N10:O10"/>
    <mergeCell ref="P10:Q10"/>
    <mergeCell ref="J11:K11"/>
    <mergeCell ref="L11:M11"/>
    <mergeCell ref="N11:O11"/>
    <mergeCell ref="P11:Q11"/>
    <mergeCell ref="A15:B16"/>
    <mergeCell ref="C15:D16"/>
    <mergeCell ref="E15:F16"/>
    <mergeCell ref="G15:H16"/>
    <mergeCell ref="J13:K13"/>
    <mergeCell ref="L13:M13"/>
    <mergeCell ref="J14:K14"/>
    <mergeCell ref="L14:M14"/>
    <mergeCell ref="L12:M12"/>
    <mergeCell ref="N12:O12"/>
    <mergeCell ref="P12:Q12"/>
    <mergeCell ref="J7:K7"/>
    <mergeCell ref="L7:M7"/>
    <mergeCell ref="N7:O7"/>
    <mergeCell ref="P7:Q7"/>
    <mergeCell ref="N8:O8"/>
    <mergeCell ref="P8:Q8"/>
    <mergeCell ref="J9:K9"/>
    <mergeCell ref="L9:M9"/>
    <mergeCell ref="N9:O9"/>
    <mergeCell ref="P9:Q9"/>
    <mergeCell ref="A10:B10"/>
    <mergeCell ref="A1:B2"/>
    <mergeCell ref="C1:D2"/>
    <mergeCell ref="A5:B5"/>
    <mergeCell ref="A6:B6"/>
    <mergeCell ref="A7:B7"/>
    <mergeCell ref="C6:D6"/>
    <mergeCell ref="N1:O2"/>
    <mergeCell ref="P1:Q2"/>
    <mergeCell ref="J3:K3"/>
    <mergeCell ref="N3:O3"/>
    <mergeCell ref="P3:Q3"/>
    <mergeCell ref="L3:M3"/>
    <mergeCell ref="G1:H2"/>
    <mergeCell ref="E1:F2"/>
    <mergeCell ref="J1:K2"/>
    <mergeCell ref="N4:O4"/>
    <mergeCell ref="P4:Q4"/>
    <mergeCell ref="J5:K5"/>
    <mergeCell ref="L5:M5"/>
    <mergeCell ref="N5:O5"/>
    <mergeCell ref="P5:Q5"/>
    <mergeCell ref="N6:O6"/>
    <mergeCell ref="P6:Q6"/>
    <mergeCell ref="A8:B8"/>
    <mergeCell ref="A9:B9"/>
    <mergeCell ref="C5:D5"/>
    <mergeCell ref="E3:F3"/>
    <mergeCell ref="E4:F4"/>
    <mergeCell ref="E5:F5"/>
    <mergeCell ref="E6:F6"/>
    <mergeCell ref="E8:F8"/>
    <mergeCell ref="E9:F9"/>
    <mergeCell ref="A3:B3"/>
    <mergeCell ref="A4:B4"/>
    <mergeCell ref="C3:D3"/>
    <mergeCell ref="C4:D4"/>
    <mergeCell ref="G8:H8"/>
    <mergeCell ref="G12:H12"/>
    <mergeCell ref="E11:F11"/>
    <mergeCell ref="E12:F12"/>
    <mergeCell ref="C7:D7"/>
    <mergeCell ref="E7:F7"/>
    <mergeCell ref="C8:D8"/>
    <mergeCell ref="C9:D9"/>
    <mergeCell ref="C10:D10"/>
    <mergeCell ref="G11:H11"/>
    <mergeCell ref="G10:H10"/>
    <mergeCell ref="L1:M2"/>
    <mergeCell ref="J4:K4"/>
    <mergeCell ref="B31:C31"/>
    <mergeCell ref="B32:C32"/>
    <mergeCell ref="A11:B11"/>
    <mergeCell ref="A12:B12"/>
    <mergeCell ref="C13:D13"/>
    <mergeCell ref="C11:D11"/>
    <mergeCell ref="C12:D12"/>
    <mergeCell ref="G9:H9"/>
    <mergeCell ref="L4:M4"/>
    <mergeCell ref="J6:K6"/>
    <mergeCell ref="L6:M6"/>
    <mergeCell ref="J8:K8"/>
    <mergeCell ref="L8:M8"/>
    <mergeCell ref="E10:F10"/>
    <mergeCell ref="J10:K10"/>
    <mergeCell ref="E13:F13"/>
    <mergeCell ref="G13:H13"/>
    <mergeCell ref="G3:H3"/>
    <mergeCell ref="G4:H4"/>
    <mergeCell ref="G5:H5"/>
    <mergeCell ref="G6:H6"/>
    <mergeCell ref="G7:H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particular</dc:creator>
  <cp:lastModifiedBy>miguel</cp:lastModifiedBy>
  <dcterms:created xsi:type="dcterms:W3CDTF">2014-02-04T12:35:44Z</dcterms:created>
  <dcterms:modified xsi:type="dcterms:W3CDTF">2014-03-10T20:28:58Z</dcterms:modified>
</cp:coreProperties>
</file>